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89\j\★資管系統\●網站2018\下載專區英文\"/>
    </mc:Choice>
  </mc:AlternateContent>
  <xr:revisionPtr revIDLastSave="0" documentId="13_ncr:1_{516408A0-8FCE-4349-9A5E-392E0D313721}" xr6:coauthVersionLast="47" xr6:coauthVersionMax="47" xr10:uidLastSave="{00000000-0000-0000-0000-000000000000}"/>
  <bookViews>
    <workbookView xWindow="-110" yWindow="-110" windowWidth="19420" windowHeight="10040" xr2:uid="{624A6E18-FF06-4D6B-87E7-1DB79C02AFEA}"/>
  </bookViews>
  <sheets>
    <sheet name="Initial Capital Estim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F26" i="1"/>
  <c r="I7" i="1"/>
  <c r="H7" i="1"/>
  <c r="E7" i="1"/>
  <c r="E6" i="1"/>
  <c r="J10" i="1"/>
  <c r="I6" i="1"/>
  <c r="H6" i="1"/>
  <c r="L10" i="1"/>
  <c r="G7" i="1"/>
  <c r="F7" i="1"/>
  <c r="G6" i="1"/>
  <c r="F6" i="1"/>
  <c r="C29" i="1"/>
  <c r="D29" i="1"/>
  <c r="G10" i="1"/>
  <c r="G20" i="1" s="1"/>
  <c r="F10" i="1"/>
  <c r="F20" i="1" s="1"/>
  <c r="D10" i="1"/>
  <c r="C10" i="1"/>
  <c r="B10" i="1"/>
  <c r="B29" i="1"/>
  <c r="H10" i="1" l="1"/>
  <c r="G26" i="1"/>
  <c r="E10" i="1"/>
  <c r="F19" i="1"/>
  <c r="F29" i="1" s="1"/>
  <c r="F31" i="1" s="1"/>
  <c r="I10" i="1"/>
  <c r="K10" i="1"/>
  <c r="M10" i="1"/>
  <c r="G19" i="1"/>
  <c r="G29" i="1" s="1"/>
  <c r="G31" i="1" s="1"/>
  <c r="E20" i="1"/>
  <c r="L29" i="1"/>
  <c r="L31" i="1" s="1"/>
  <c r="I20" i="1"/>
  <c r="H20" i="1"/>
  <c r="B31" i="1"/>
  <c r="C31" i="1"/>
  <c r="D31" i="1"/>
  <c r="J29" i="1" l="1"/>
  <c r="J31" i="1" s="1"/>
  <c r="M29" i="1"/>
  <c r="M31" i="1" s="1"/>
  <c r="I19" i="1"/>
  <c r="I26" i="1"/>
  <c r="I29" i="1" s="1"/>
  <c r="I31" i="1" s="1"/>
  <c r="E19" i="1"/>
  <c r="E26" i="1"/>
  <c r="H19" i="1"/>
  <c r="H29" i="1" s="1"/>
  <c r="H31" i="1" s="1"/>
  <c r="H26" i="1"/>
  <c r="K29" i="1" l="1"/>
  <c r="K31" i="1" s="1"/>
  <c r="E29" i="1"/>
  <c r="E31" i="1" s="1"/>
  <c r="B1" i="1"/>
</calcChain>
</file>

<file path=xl/sharedStrings.xml><?xml version="1.0" encoding="utf-8"?>
<sst xmlns="http://schemas.openxmlformats.org/spreadsheetml/2006/main" count="24" uniqueCount="24">
  <si>
    <t>Revenue</t>
    <phoneticPr fontId="1" type="noConversion"/>
  </si>
  <si>
    <t>Expenditure</t>
    <phoneticPr fontId="1" type="noConversion"/>
  </si>
  <si>
    <t>Company setup fee</t>
    <phoneticPr fontId="1" type="noConversion"/>
  </si>
  <si>
    <t>Shop deposit</t>
    <phoneticPr fontId="1" type="noConversion"/>
  </si>
  <si>
    <t>Shop rent</t>
    <phoneticPr fontId="1" type="noConversion"/>
  </si>
  <si>
    <t>Renovation</t>
    <phoneticPr fontId="1" type="noConversion"/>
  </si>
  <si>
    <t>Equipment</t>
    <phoneticPr fontId="1" type="noConversion"/>
  </si>
  <si>
    <t>Miscellaneous</t>
    <phoneticPr fontId="1" type="noConversion"/>
  </si>
  <si>
    <t>Food cost</t>
    <phoneticPr fontId="1" type="noConversion"/>
  </si>
  <si>
    <t>Packaging cost</t>
    <phoneticPr fontId="1" type="noConversion"/>
  </si>
  <si>
    <t>Utilities</t>
    <phoneticPr fontId="1" type="noConversion"/>
  </si>
  <si>
    <t>Web site</t>
    <phoneticPr fontId="1" type="noConversion"/>
  </si>
  <si>
    <t xml:space="preserve">                 Month
Item</t>
    <phoneticPr fontId="1" type="noConversion"/>
  </si>
  <si>
    <t>Accounting fee</t>
    <phoneticPr fontId="1" type="noConversion"/>
  </si>
  <si>
    <t>Coffee</t>
    <phoneticPr fontId="1" type="noConversion"/>
  </si>
  <si>
    <t>Bread</t>
    <phoneticPr fontId="1" type="noConversion"/>
  </si>
  <si>
    <t>Total of Revenue</t>
    <phoneticPr fontId="1" type="noConversion"/>
  </si>
  <si>
    <t>Total of Expenditure</t>
    <phoneticPr fontId="1" type="noConversion"/>
  </si>
  <si>
    <t>Net Cash flow</t>
    <phoneticPr fontId="1" type="noConversion"/>
  </si>
  <si>
    <t>Initial Capital:</t>
    <phoneticPr fontId="1" type="noConversion"/>
  </si>
  <si>
    <t>Value Added Tax</t>
    <phoneticPr fontId="1" type="noConversion"/>
  </si>
  <si>
    <t>Employee salary</t>
    <phoneticPr fontId="1" type="noConversion"/>
  </si>
  <si>
    <t>Employee insurance</t>
    <phoneticPr fontId="1" type="noConversion"/>
  </si>
  <si>
    <t>Working Cash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</si>
</sst>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7" xfId="0" applyFill="1" applyBorder="1" applyAlignment="1">
      <alignment horizontal="left" vertical="center" indent="1"/>
    </xf>
    <xf numFmtId="0" fontId="0" fillId="2" borderId="7" xfId="0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0" fontId="0" fillId="0" borderId="12" xfId="0" applyBorder="1">
      <alignment vertical="center"/>
    </xf>
    <xf numFmtId="0" fontId="0" fillId="2" borderId="1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 indent="1"/>
    </xf>
    <xf numFmtId="176" fontId="0" fillId="0" borderId="9" xfId="0" applyNumberFormat="1" applyFill="1" applyBorder="1">
      <alignment vertical="center"/>
    </xf>
    <xf numFmtId="0" fontId="0" fillId="2" borderId="15" xfId="0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2" borderId="15" xfId="0" applyFill="1" applyBorder="1" applyAlignment="1">
      <alignment horizontal="left" vertical="center"/>
    </xf>
    <xf numFmtId="176" fontId="0" fillId="2" borderId="18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0" fontId="2" fillId="3" borderId="0" xfId="0" applyFont="1" applyFill="1" applyAlignment="1">
      <alignment horizontal="right" vertical="center"/>
    </xf>
    <xf numFmtId="176" fontId="2" fillId="3" borderId="0" xfId="0" applyNumberFormat="1" applyFont="1" applyFill="1" applyBorder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4F26B-7271-493B-B324-55FA035E7946}">
  <sheetPr>
    <pageSetUpPr fitToPage="1"/>
  </sheetPr>
  <dimension ref="A1:N31"/>
  <sheetViews>
    <sheetView showGridLines="0" tabSelected="1" zoomScale="70" zoomScaleNormal="70" workbookViewId="0">
      <selection activeCell="B6" sqref="B6"/>
    </sheetView>
  </sheetViews>
  <sheetFormatPr defaultRowHeight="17" x14ac:dyDescent="0.4"/>
  <cols>
    <col min="1" max="1" width="19.7265625" bestFit="1" customWidth="1"/>
    <col min="2" max="13" width="10.6328125" customWidth="1"/>
  </cols>
  <sheetData>
    <row r="1" spans="1:14" ht="23.5" customHeight="1" x14ac:dyDescent="0.4">
      <c r="A1" s="28" t="s">
        <v>19</v>
      </c>
      <c r="B1" s="29">
        <f>-SUMIF(B31:M31,"&lt;0")</f>
        <v>1935600</v>
      </c>
      <c r="C1" s="30"/>
    </row>
    <row r="2" spans="1:14" ht="11" customHeight="1" thickBot="1" x14ac:dyDescent="0.45"/>
    <row r="3" spans="1:14" ht="34" customHeight="1" thickBot="1" x14ac:dyDescent="0.45">
      <c r="A3" s="1" t="s">
        <v>12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3">
        <v>12</v>
      </c>
    </row>
    <row r="4" spans="1:14" s="14" customFormat="1" ht="5" customHeight="1" thickBot="1" x14ac:dyDescent="0.4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4" x14ac:dyDescent="0.4">
      <c r="A5" s="4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6"/>
      <c r="N5" s="17"/>
    </row>
    <row r="6" spans="1:14" x14ac:dyDescent="0.4">
      <c r="A6" s="8" t="s">
        <v>14</v>
      </c>
      <c r="B6" s="7"/>
      <c r="C6" s="7"/>
      <c r="D6" s="7"/>
      <c r="E6" s="7">
        <f>150*100*26</f>
        <v>390000</v>
      </c>
      <c r="F6" s="7">
        <f>150*120*26</f>
        <v>468000</v>
      </c>
      <c r="G6" s="7">
        <f>150*120*26</f>
        <v>468000</v>
      </c>
      <c r="H6" s="7">
        <f>150*150*26</f>
        <v>585000</v>
      </c>
      <c r="I6" s="7">
        <f>150*150*26</f>
        <v>585000</v>
      </c>
      <c r="J6" s="7"/>
      <c r="K6" s="7"/>
      <c r="L6" s="7"/>
      <c r="M6" s="16"/>
      <c r="N6" s="17"/>
    </row>
    <row r="7" spans="1:14" x14ac:dyDescent="0.4">
      <c r="A7" s="8" t="s">
        <v>15</v>
      </c>
      <c r="B7" s="7"/>
      <c r="C7" s="7"/>
      <c r="D7" s="7"/>
      <c r="E7" s="7">
        <f>100*50*26</f>
        <v>130000</v>
      </c>
      <c r="F7" s="7">
        <f>100*80*26</f>
        <v>208000</v>
      </c>
      <c r="G7" s="7">
        <f>100*80*26</f>
        <v>208000</v>
      </c>
      <c r="H7" s="7">
        <f>150*100*26</f>
        <v>390000</v>
      </c>
      <c r="I7" s="7">
        <f>150*100*26</f>
        <v>390000</v>
      </c>
      <c r="J7" s="7"/>
      <c r="K7" s="7"/>
      <c r="L7" s="7"/>
      <c r="M7" s="16"/>
      <c r="N7" s="17"/>
    </row>
    <row r="8" spans="1:14" x14ac:dyDescent="0.4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7"/>
    </row>
    <row r="9" spans="1:14" ht="17.5" thickBot="1" x14ac:dyDescent="0.4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4"/>
      <c r="N9" s="17"/>
    </row>
    <row r="10" spans="1:14" ht="18" thickTop="1" thickBot="1" x14ac:dyDescent="0.45">
      <c r="A10" s="21" t="s">
        <v>16</v>
      </c>
      <c r="B10" s="22">
        <f t="shared" ref="B10:M10" si="0">SUM(B6:B9)</f>
        <v>0</v>
      </c>
      <c r="C10" s="22">
        <f t="shared" si="0"/>
        <v>0</v>
      </c>
      <c r="D10" s="22">
        <f t="shared" si="0"/>
        <v>0</v>
      </c>
      <c r="E10" s="22">
        <f t="shared" si="0"/>
        <v>520000</v>
      </c>
      <c r="F10" s="22">
        <f t="shared" si="0"/>
        <v>676000</v>
      </c>
      <c r="G10" s="22">
        <f t="shared" si="0"/>
        <v>676000</v>
      </c>
      <c r="H10" s="22">
        <f t="shared" si="0"/>
        <v>975000</v>
      </c>
      <c r="I10" s="22">
        <f t="shared" si="0"/>
        <v>975000</v>
      </c>
      <c r="J10" s="22">
        <f t="shared" si="0"/>
        <v>0</v>
      </c>
      <c r="K10" s="22">
        <f t="shared" si="0"/>
        <v>0</v>
      </c>
      <c r="L10" s="22">
        <f t="shared" si="0"/>
        <v>0</v>
      </c>
      <c r="M10" s="27">
        <f t="shared" si="0"/>
        <v>0</v>
      </c>
      <c r="N10" s="17"/>
    </row>
    <row r="11" spans="1:14" s="14" customFormat="1" ht="5" customHeight="1" x14ac:dyDescent="0.4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4" x14ac:dyDescent="0.4">
      <c r="A12" s="9" t="s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5"/>
      <c r="N12" s="17"/>
    </row>
    <row r="13" spans="1:14" x14ac:dyDescent="0.4">
      <c r="A13" s="8" t="s">
        <v>2</v>
      </c>
      <c r="B13" s="7">
        <v>20000</v>
      </c>
      <c r="C13" s="7">
        <v>20000</v>
      </c>
      <c r="D13" s="7"/>
      <c r="E13" s="7"/>
      <c r="F13" s="7"/>
      <c r="G13" s="7"/>
      <c r="H13" s="7"/>
      <c r="I13" s="7"/>
      <c r="J13" s="7"/>
      <c r="K13" s="7"/>
      <c r="L13" s="7"/>
      <c r="M13" s="16"/>
      <c r="N13" s="17"/>
    </row>
    <row r="14" spans="1:14" x14ac:dyDescent="0.4">
      <c r="A14" s="8" t="s">
        <v>3</v>
      </c>
      <c r="B14" s="7"/>
      <c r="C14" s="7">
        <v>100000</v>
      </c>
      <c r="D14" s="7"/>
      <c r="E14" s="7"/>
      <c r="F14" s="7"/>
      <c r="G14" s="7"/>
      <c r="H14" s="7"/>
      <c r="I14" s="7"/>
      <c r="J14" s="7"/>
      <c r="K14" s="7"/>
      <c r="L14" s="7"/>
      <c r="M14" s="16"/>
      <c r="N14" s="17"/>
    </row>
    <row r="15" spans="1:14" x14ac:dyDescent="0.4">
      <c r="A15" s="8" t="s">
        <v>4</v>
      </c>
      <c r="B15" s="7"/>
      <c r="C15" s="7">
        <v>50000</v>
      </c>
      <c r="D15" s="7">
        <v>50000</v>
      </c>
      <c r="E15" s="7">
        <v>50000</v>
      </c>
      <c r="F15" s="7">
        <v>50000</v>
      </c>
      <c r="G15" s="7">
        <v>50000</v>
      </c>
      <c r="H15" s="7">
        <v>50000</v>
      </c>
      <c r="I15" s="7">
        <v>50000</v>
      </c>
      <c r="J15" s="7"/>
      <c r="K15" s="7"/>
      <c r="L15" s="7"/>
      <c r="M15" s="16"/>
      <c r="N15" s="17"/>
    </row>
    <row r="16" spans="1:14" x14ac:dyDescent="0.4">
      <c r="A16" s="8" t="s">
        <v>5</v>
      </c>
      <c r="B16" s="7"/>
      <c r="C16" s="7">
        <v>500000</v>
      </c>
      <c r="D16" s="7"/>
      <c r="E16" s="7"/>
      <c r="F16" s="7"/>
      <c r="G16" s="7"/>
      <c r="H16" s="7"/>
      <c r="I16" s="7"/>
      <c r="J16" s="7"/>
      <c r="K16" s="7"/>
      <c r="L16" s="7"/>
      <c r="M16" s="16"/>
      <c r="N16" s="17"/>
    </row>
    <row r="17" spans="1:14" x14ac:dyDescent="0.4">
      <c r="A17" s="8" t="s">
        <v>6</v>
      </c>
      <c r="B17" s="7"/>
      <c r="C17" s="7">
        <v>500000</v>
      </c>
      <c r="D17" s="7"/>
      <c r="E17" s="7"/>
      <c r="F17" s="7"/>
      <c r="G17" s="7"/>
      <c r="H17" s="7"/>
      <c r="I17" s="7"/>
      <c r="J17" s="7"/>
      <c r="K17" s="7"/>
      <c r="L17" s="7"/>
      <c r="M17" s="16"/>
      <c r="N17" s="17"/>
    </row>
    <row r="18" spans="1:14" x14ac:dyDescent="0.4">
      <c r="A18" s="8" t="s">
        <v>11</v>
      </c>
      <c r="B18" s="7"/>
      <c r="C18" s="7">
        <v>100000</v>
      </c>
      <c r="D18" s="7"/>
      <c r="E18" s="7"/>
      <c r="F18" s="7"/>
      <c r="G18" s="7"/>
      <c r="H18" s="7"/>
      <c r="I18" s="7"/>
      <c r="J18" s="7"/>
      <c r="K18" s="7"/>
      <c r="L18" s="7"/>
      <c r="M18" s="16"/>
      <c r="N18" s="17"/>
    </row>
    <row r="19" spans="1:14" x14ac:dyDescent="0.4">
      <c r="A19" s="8" t="s">
        <v>8</v>
      </c>
      <c r="B19" s="7"/>
      <c r="C19" s="7">
        <v>50000</v>
      </c>
      <c r="D19" s="7">
        <v>50000</v>
      </c>
      <c r="E19" s="7">
        <f>E10*33%</f>
        <v>171600</v>
      </c>
      <c r="F19" s="7">
        <f>F10*33%</f>
        <v>223080</v>
      </c>
      <c r="G19" s="7">
        <f>G10*33%</f>
        <v>223080</v>
      </c>
      <c r="H19" s="7">
        <f>H10*33%</f>
        <v>321750</v>
      </c>
      <c r="I19" s="7">
        <f>I10*33%</f>
        <v>321750</v>
      </c>
      <c r="J19" s="7"/>
      <c r="K19" s="7"/>
      <c r="L19" s="7"/>
      <c r="M19" s="16"/>
      <c r="N19" s="17"/>
    </row>
    <row r="20" spans="1:14" x14ac:dyDescent="0.4">
      <c r="A20" s="8" t="s">
        <v>9</v>
      </c>
      <c r="B20" s="7"/>
      <c r="C20" s="7"/>
      <c r="D20" s="7">
        <v>20000</v>
      </c>
      <c r="E20" s="7">
        <f>E10*1.5%</f>
        <v>7800</v>
      </c>
      <c r="F20" s="7">
        <f>F10*1.5%</f>
        <v>10140</v>
      </c>
      <c r="G20" s="7">
        <f>G10*1.5%</f>
        <v>10140</v>
      </c>
      <c r="H20" s="7">
        <f>H10*1.5%</f>
        <v>14625</v>
      </c>
      <c r="I20" s="7">
        <f>I10*1.5%</f>
        <v>14625</v>
      </c>
      <c r="J20" s="7"/>
      <c r="K20" s="7"/>
      <c r="L20" s="7"/>
      <c r="M20" s="7"/>
      <c r="N20" s="17"/>
    </row>
    <row r="21" spans="1:14" x14ac:dyDescent="0.4">
      <c r="A21" s="8" t="s">
        <v>10</v>
      </c>
      <c r="B21" s="7"/>
      <c r="C21" s="7"/>
      <c r="D21" s="7">
        <v>20000</v>
      </c>
      <c r="E21" s="7">
        <v>20000</v>
      </c>
      <c r="F21" s="7">
        <v>30000</v>
      </c>
      <c r="G21" s="7">
        <v>30000</v>
      </c>
      <c r="H21" s="7">
        <v>40000</v>
      </c>
      <c r="I21" s="7">
        <v>40000</v>
      </c>
      <c r="J21" s="7"/>
      <c r="K21" s="7"/>
      <c r="L21" s="7"/>
      <c r="M21" s="7"/>
      <c r="N21" s="17"/>
    </row>
    <row r="22" spans="1:14" x14ac:dyDescent="0.4">
      <c r="A22" s="8" t="s">
        <v>21</v>
      </c>
      <c r="B22" s="7"/>
      <c r="C22" s="7">
        <v>35000</v>
      </c>
      <c r="D22" s="7">
        <v>35000</v>
      </c>
      <c r="E22" s="7">
        <v>70000</v>
      </c>
      <c r="F22" s="7">
        <v>100000</v>
      </c>
      <c r="G22" s="7">
        <v>120000</v>
      </c>
      <c r="H22" s="7">
        <v>160000</v>
      </c>
      <c r="I22" s="7">
        <v>160000</v>
      </c>
      <c r="J22" s="7"/>
      <c r="K22" s="7"/>
      <c r="L22" s="7"/>
      <c r="M22" s="7"/>
      <c r="N22" s="17"/>
    </row>
    <row r="23" spans="1:14" x14ac:dyDescent="0.4">
      <c r="A23" s="8" t="s">
        <v>22</v>
      </c>
      <c r="B23" s="7"/>
      <c r="C23" s="7">
        <f t="shared" ref="C23:I23" si="1">C22*18%</f>
        <v>6300</v>
      </c>
      <c r="D23" s="7">
        <f t="shared" si="1"/>
        <v>6300</v>
      </c>
      <c r="E23" s="7">
        <f t="shared" si="1"/>
        <v>12600</v>
      </c>
      <c r="F23" s="7">
        <f t="shared" si="1"/>
        <v>18000</v>
      </c>
      <c r="G23" s="7">
        <f t="shared" si="1"/>
        <v>21600</v>
      </c>
      <c r="H23" s="7">
        <f t="shared" si="1"/>
        <v>28800</v>
      </c>
      <c r="I23" s="7">
        <f t="shared" si="1"/>
        <v>28800</v>
      </c>
      <c r="J23" s="7"/>
      <c r="K23" s="7"/>
      <c r="L23" s="7"/>
      <c r="M23" s="7"/>
      <c r="N23" s="17"/>
    </row>
    <row r="24" spans="1:14" x14ac:dyDescent="0.4">
      <c r="A24" s="8" t="s">
        <v>7</v>
      </c>
      <c r="B24" s="7"/>
      <c r="C24" s="7">
        <v>50000</v>
      </c>
      <c r="D24" s="7">
        <v>20000</v>
      </c>
      <c r="E24" s="7">
        <v>20000</v>
      </c>
      <c r="F24" s="7">
        <v>30000</v>
      </c>
      <c r="G24" s="7">
        <v>30000</v>
      </c>
      <c r="H24" s="7">
        <v>40000</v>
      </c>
      <c r="I24" s="7">
        <v>40000</v>
      </c>
      <c r="J24" s="7"/>
      <c r="K24" s="7"/>
      <c r="L24" s="7"/>
      <c r="M24" s="7"/>
      <c r="N24" s="17"/>
    </row>
    <row r="25" spans="1:14" x14ac:dyDescent="0.4">
      <c r="A25" s="8" t="s">
        <v>13</v>
      </c>
      <c r="B25" s="7"/>
      <c r="C25" s="7"/>
      <c r="D25" s="7">
        <v>3000</v>
      </c>
      <c r="E25" s="7">
        <v>3000</v>
      </c>
      <c r="F25" s="7">
        <v>3000</v>
      </c>
      <c r="G25" s="7">
        <v>3000</v>
      </c>
      <c r="H25" s="7">
        <v>3000</v>
      </c>
      <c r="I25" s="7">
        <v>3000</v>
      </c>
      <c r="J25" s="7"/>
      <c r="K25" s="7"/>
      <c r="L25" s="7"/>
      <c r="M25" s="16"/>
      <c r="N25" s="17"/>
    </row>
    <row r="26" spans="1:14" x14ac:dyDescent="0.4">
      <c r="A26" s="8" t="s">
        <v>20</v>
      </c>
      <c r="B26" s="7"/>
      <c r="C26" s="7"/>
      <c r="D26" s="7"/>
      <c r="E26" s="7">
        <f>E10*2.5%</f>
        <v>13000</v>
      </c>
      <c r="F26" s="7">
        <f>F10*2.5%</f>
        <v>16900</v>
      </c>
      <c r="G26" s="7">
        <f>G10*2.5%</f>
        <v>16900</v>
      </c>
      <c r="H26" s="7">
        <f>H10*2.5%</f>
        <v>24375</v>
      </c>
      <c r="I26" s="7">
        <f>I10*2.5%</f>
        <v>24375</v>
      </c>
      <c r="J26" s="7"/>
      <c r="K26" s="7"/>
      <c r="L26" s="7"/>
      <c r="M26" s="7"/>
      <c r="N26" s="17"/>
    </row>
    <row r="27" spans="1:14" x14ac:dyDescent="0.4">
      <c r="A27" s="8" t="s">
        <v>23</v>
      </c>
      <c r="B27" s="7"/>
      <c r="C27" s="7">
        <v>300000</v>
      </c>
      <c r="D27" s="7"/>
      <c r="E27" s="7"/>
      <c r="F27" s="7"/>
      <c r="G27" s="7"/>
      <c r="H27" s="7"/>
      <c r="I27" s="7"/>
      <c r="J27" s="7"/>
      <c r="K27" s="7"/>
      <c r="L27" s="7"/>
      <c r="M27" s="16"/>
      <c r="N27" s="17"/>
    </row>
    <row r="28" spans="1:14" ht="17.5" thickBot="1" x14ac:dyDescent="0.4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4"/>
      <c r="N28" s="17"/>
    </row>
    <row r="29" spans="1:14" ht="18" thickTop="1" thickBot="1" x14ac:dyDescent="0.45">
      <c r="A29" s="25" t="s">
        <v>17</v>
      </c>
      <c r="B29" s="22">
        <f>SUM(B13:B28)</f>
        <v>20000</v>
      </c>
      <c r="C29" s="22">
        <f t="shared" ref="C29:M29" si="2">SUM(C13:C28)</f>
        <v>1711300</v>
      </c>
      <c r="D29" s="22">
        <f t="shared" si="2"/>
        <v>204300</v>
      </c>
      <c r="E29" s="22">
        <f t="shared" si="2"/>
        <v>368000</v>
      </c>
      <c r="F29" s="22">
        <f t="shared" si="2"/>
        <v>481120</v>
      </c>
      <c r="G29" s="22">
        <f t="shared" si="2"/>
        <v>504720</v>
      </c>
      <c r="H29" s="22">
        <f t="shared" si="2"/>
        <v>682550</v>
      </c>
      <c r="I29" s="22">
        <f t="shared" si="2"/>
        <v>682550</v>
      </c>
      <c r="J29" s="22">
        <f t="shared" si="2"/>
        <v>0</v>
      </c>
      <c r="K29" s="22">
        <f t="shared" si="2"/>
        <v>0</v>
      </c>
      <c r="L29" s="22">
        <f t="shared" si="2"/>
        <v>0</v>
      </c>
      <c r="M29" s="23">
        <f t="shared" si="2"/>
        <v>0</v>
      </c>
      <c r="N29" s="17"/>
    </row>
    <row r="30" spans="1:14" s="14" customFormat="1" ht="5" customHeight="1" thickBot="1" x14ac:dyDescent="0.4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4" ht="17.5" thickBot="1" x14ac:dyDescent="0.45">
      <c r="A31" s="18" t="s">
        <v>18</v>
      </c>
      <c r="B31" s="10">
        <f t="shared" ref="B31:M31" si="3">B10-B29</f>
        <v>-20000</v>
      </c>
      <c r="C31" s="10">
        <f t="shared" si="3"/>
        <v>-1711300</v>
      </c>
      <c r="D31" s="10">
        <f t="shared" si="3"/>
        <v>-204300</v>
      </c>
      <c r="E31" s="10">
        <f t="shared" si="3"/>
        <v>152000</v>
      </c>
      <c r="F31" s="10">
        <f t="shared" si="3"/>
        <v>194880</v>
      </c>
      <c r="G31" s="10">
        <f t="shared" si="3"/>
        <v>171280</v>
      </c>
      <c r="H31" s="10">
        <f t="shared" si="3"/>
        <v>292450</v>
      </c>
      <c r="I31" s="10">
        <f t="shared" si="3"/>
        <v>292450</v>
      </c>
      <c r="J31" s="10">
        <f t="shared" si="3"/>
        <v>0</v>
      </c>
      <c r="K31" s="10">
        <f t="shared" si="3"/>
        <v>0</v>
      </c>
      <c r="L31" s="10">
        <f t="shared" si="3"/>
        <v>0</v>
      </c>
      <c r="M31" s="11">
        <f t="shared" si="3"/>
        <v>0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&amp;RJusregal CPA Firm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Initial Capital Estimation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2021-09-28T04:17:49Z</cp:lastPrinted>
  <dcterms:created xsi:type="dcterms:W3CDTF">2021-09-28T03:03:46Z</dcterms:created>
  <dcterms:modified xsi:type="dcterms:W3CDTF">2021-09-28T04:19:34Z</dcterms:modified>
</cp:coreProperties>
</file>